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12120"/>
  </bookViews>
  <sheets>
    <sheet name="заявка на АСУ 2015" sheetId="1" r:id="rId1"/>
  </sheets>
  <calcPr calcId="124519"/>
</workbook>
</file>

<file path=xl/calcChain.xml><?xml version="1.0" encoding="utf-8"?>
<calcChain xmlns="http://schemas.openxmlformats.org/spreadsheetml/2006/main">
  <c r="F14" i="1"/>
  <c r="G10"/>
  <c r="F10"/>
  <c r="A15"/>
  <c r="A12"/>
  <c r="A13"/>
  <c r="A16"/>
  <c r="A17"/>
  <c r="A18"/>
  <c r="A19"/>
  <c r="A20"/>
  <c r="A21"/>
  <c r="A22"/>
  <c r="A23"/>
  <c r="A24"/>
  <c r="A25"/>
  <c r="A11"/>
  <c r="F36"/>
  <c r="F29"/>
  <c r="F30"/>
  <c r="F32"/>
  <c r="F33"/>
  <c r="F34"/>
  <c r="F35"/>
  <c r="F28"/>
  <c r="N6"/>
  <c r="G29"/>
  <c r="F27"/>
  <c r="F26"/>
  <c r="N4"/>
  <c r="F31"/>
  <c r="G16"/>
  <c r="G17"/>
  <c r="G18"/>
  <c r="G19"/>
  <c r="G20"/>
  <c r="G22"/>
  <c r="G24"/>
  <c r="G25"/>
  <c r="G15"/>
  <c r="F16"/>
  <c r="F17"/>
  <c r="F18"/>
  <c r="F19"/>
  <c r="F20"/>
  <c r="F22"/>
  <c r="F24"/>
  <c r="F25"/>
  <c r="F15"/>
  <c r="G14"/>
  <c r="N5"/>
  <c r="F23"/>
  <c r="G23"/>
  <c r="G6"/>
  <c r="G7"/>
  <c r="G8"/>
  <c r="G9"/>
  <c r="G11"/>
  <c r="G13"/>
  <c r="G5"/>
  <c r="F5"/>
  <c r="H4"/>
  <c r="E5"/>
  <c r="F13"/>
  <c r="F12"/>
  <c r="F6"/>
  <c r="F7"/>
  <c r="F8"/>
  <c r="F9"/>
  <c r="F11"/>
  <c r="H5"/>
  <c r="E6"/>
  <c r="H6"/>
  <c r="E7"/>
  <c r="H7"/>
  <c r="E8"/>
  <c r="H8"/>
  <c r="E9"/>
  <c r="H9"/>
  <c r="E10"/>
  <c r="H10"/>
  <c r="E11"/>
  <c r="H11"/>
  <c r="E12"/>
  <c r="H12"/>
  <c r="A28"/>
  <c r="A29"/>
  <c r="A30"/>
  <c r="A31"/>
  <c r="A32"/>
  <c r="A33"/>
  <c r="A34"/>
  <c r="A35"/>
  <c r="A36"/>
  <c r="G28"/>
  <c r="G36"/>
  <c r="F21"/>
  <c r="G35"/>
  <c r="G34"/>
  <c r="G33"/>
  <c r="G32"/>
  <c r="G30"/>
  <c r="E13"/>
  <c r="E14"/>
  <c r="H13"/>
  <c r="H14"/>
  <c r="E15"/>
  <c r="H15"/>
  <c r="E16"/>
  <c r="H16"/>
  <c r="E17"/>
  <c r="H17"/>
  <c r="E18"/>
  <c r="H18"/>
  <c r="E19"/>
  <c r="H19"/>
  <c r="E20"/>
  <c r="H20"/>
  <c r="E21"/>
  <c r="H21"/>
  <c r="E22"/>
  <c r="H22"/>
  <c r="E23"/>
  <c r="H23"/>
  <c r="E24"/>
  <c r="H24"/>
  <c r="E25"/>
  <c r="H25"/>
  <c r="E26"/>
  <c r="H26"/>
  <c r="E27"/>
  <c r="H27"/>
  <c r="E28"/>
  <c r="H28"/>
  <c r="E29"/>
  <c r="H29"/>
  <c r="E30"/>
  <c r="H30"/>
  <c r="E31"/>
  <c r="H31"/>
  <c r="E32"/>
  <c r="H32"/>
  <c r="E33"/>
  <c r="H33"/>
  <c r="E34"/>
  <c r="H34"/>
  <c r="E35"/>
  <c r="H35"/>
  <c r="E36"/>
  <c r="H36"/>
</calcChain>
</file>

<file path=xl/sharedStrings.xml><?xml version="1.0" encoding="utf-8"?>
<sst xmlns="http://schemas.openxmlformats.org/spreadsheetml/2006/main" count="104" uniqueCount="79">
  <si>
    <t>ФИО</t>
  </si>
  <si>
    <t>Первоуральск</t>
  </si>
  <si>
    <t>О спелеолагерях АСУ</t>
  </si>
  <si>
    <t>Залесский Александр Владимирович</t>
  </si>
  <si>
    <t>Логинов Вадим Леонидович</t>
  </si>
  <si>
    <t>Екатеринбург</t>
  </si>
  <si>
    <t>Цурихин Евгений</t>
  </si>
  <si>
    <t>Челябинск</t>
  </si>
  <si>
    <t>Самохин Геннадий Викторович</t>
  </si>
  <si>
    <t>Симферополь</t>
  </si>
  <si>
    <t>Уфа</t>
  </si>
  <si>
    <t>Экспедиция на плато Бзибь, 2016 год</t>
  </si>
  <si>
    <t>Башарина Людмила</t>
  </si>
  <si>
    <t>Пермь</t>
  </si>
  <si>
    <t>Исламгулов Марат</t>
  </si>
  <si>
    <t>Салават</t>
  </si>
  <si>
    <t>Исследования пещеры Грандиозная имени В.А.Ануфриева в 2016 году.</t>
  </si>
  <si>
    <t>Калашников Василий Александрович</t>
  </si>
  <si>
    <t>Баранов Семен Михайлович</t>
  </si>
  <si>
    <t>Алексей Гунько</t>
  </si>
  <si>
    <t>Российско-армянская экспедиция в Нагорный Карабах (2016)</t>
  </si>
  <si>
    <t>Москва</t>
  </si>
  <si>
    <t>Шелепин Алексей Леонидович</t>
  </si>
  <si>
    <t>Пещеры Кутукского урочища</t>
  </si>
  <si>
    <t>Снетков Евгений</t>
  </si>
  <si>
    <t>Восточная часть Мчиштинской системы. Исследования и перспективы</t>
  </si>
  <si>
    <t>Лавров Игорь</t>
  </si>
  <si>
    <t>Кузнецов Александр Вячеславович</t>
  </si>
  <si>
    <t>Снежинск</t>
  </si>
  <si>
    <t>Сапожников Григорий</t>
  </si>
  <si>
    <t>Отчет спелеоподводной видовой комиссии</t>
  </si>
  <si>
    <t>Отчет комиссии по учету и документиорованию пещер</t>
  </si>
  <si>
    <t>Отчет комиссии юных спелеологов</t>
  </si>
  <si>
    <t>Исследование пещер в высокогорной части Восточных Саян</t>
  </si>
  <si>
    <t>Осинцев Александр</t>
  </si>
  <si>
    <t>Череднеченко Филипп Лемаркович</t>
  </si>
  <si>
    <t>Санкт-Петербург</t>
  </si>
  <si>
    <t>История исследования пещеры ТМ-101, Минский трог, плато Арабика, респ. Абхазия</t>
  </si>
  <si>
    <t>Доклад отчет по СГС</t>
  </si>
  <si>
    <t>Доклад: "Результаты экспедиции "Байсун 2016"</t>
  </si>
  <si>
    <t>Тема к обсуждению: "ХХХХ Матч городов Урала"</t>
  </si>
  <si>
    <t>Тема к обсуждению: "Экспедиция Чульбаир 2017"</t>
  </si>
  <si>
    <t xml:space="preserve">Доклад: "Результаты исследований пещер в Свердловской области"                                  </t>
  </si>
  <si>
    <t>Тема к обсуждению: "Опыт создания системы регулирования посещений пещер в Свердловской области"</t>
  </si>
  <si>
    <t>Отчет о работе Челябинской спелеокомиссии</t>
  </si>
  <si>
    <t>Презентация спелеолагеря "Айская долина 2017"</t>
  </si>
  <si>
    <t>Карровое поле в Чесминском районе Челябинской области</t>
  </si>
  <si>
    <t>Современные исследования Крыма и Кавказа</t>
  </si>
  <si>
    <t xml:space="preserve"> Российский союз спелеологов - основные вопросы.</t>
  </si>
  <si>
    <t xml:space="preserve">Создание информационно-поисковой системы "Пещеры". </t>
  </si>
  <si>
    <t>Логинов Вадим Леонидович, Сапожников, Самсонов</t>
  </si>
  <si>
    <t>Екатеринбург, Оренбург</t>
  </si>
  <si>
    <t xml:space="preserve">Рычагов Сергей </t>
  </si>
  <si>
    <t>Вступительное слово президента</t>
  </si>
  <si>
    <t>Логинов Владимир Анатольевич</t>
  </si>
  <si>
    <t>Самара</t>
  </si>
  <si>
    <t>Отчет о работе Самарской комиссии</t>
  </si>
  <si>
    <t xml:space="preserve">Псевдокарстовые пещеры Сосновского района Челябинской области
</t>
  </si>
  <si>
    <t>Отчет о работе Пермской коммиссии</t>
  </si>
  <si>
    <t>Экспедиция в пещеру Мория (Дженту, Кавказ) 2017</t>
  </si>
  <si>
    <t>Оренбург</t>
  </si>
  <si>
    <t>Самсонов Василий</t>
  </si>
  <si>
    <t xml:space="preserve">Савинов Василий Петрович  </t>
  </si>
  <si>
    <t>Время начала</t>
  </si>
  <si>
    <t>Время окончания</t>
  </si>
  <si>
    <t>ПЕРЕРЫВ</t>
  </si>
  <si>
    <t xml:space="preserve">Продолжительность </t>
  </si>
  <si>
    <t xml:space="preserve">ПЕРЕРЫВ </t>
  </si>
  <si>
    <t>Обсуждеине/ смена докладчика</t>
  </si>
  <si>
    <t>ПЕРЕРЫВ ПЕРЕД ОБЕДОМ</t>
  </si>
  <si>
    <t>ОБЕД</t>
  </si>
  <si>
    <t>Вопросы на воскресенье</t>
  </si>
  <si>
    <t xml:space="preserve">Отчет научной комиссии </t>
  </si>
  <si>
    <t>Город</t>
  </si>
  <si>
    <t>Тема доклада</t>
  </si>
  <si>
    <t>Итоги лагеря "Симская долина 2016"</t>
  </si>
  <si>
    <t>Калашников Василий Александрович,Баранов Семен Михайлович</t>
  </si>
  <si>
    <t>Пещера Банка - нижний вход в Снежную</t>
  </si>
  <si>
    <t>Набережные Челны</t>
  </si>
</sst>
</file>

<file path=xl/styles.xml><?xml version="1.0" encoding="utf-8"?>
<styleSheet xmlns="http://schemas.openxmlformats.org/spreadsheetml/2006/main">
  <numFmts count="1">
    <numFmt numFmtId="192" formatCode="h:mm;@"/>
  </numFmts>
  <fonts count="7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0" fillId="0" borderId="0" xfId="0" applyBorder="1"/>
    <xf numFmtId="0" fontId="5" fillId="0" borderId="0" xfId="0" applyFont="1" applyBorder="1"/>
    <xf numFmtId="192" fontId="1" fillId="0" borderId="0" xfId="0" applyNumberFormat="1" applyFont="1" applyFill="1" applyBorder="1" applyAlignment="1">
      <alignment vertical="top" wrapText="1"/>
    </xf>
    <xf numFmtId="192" fontId="0" fillId="0" borderId="0" xfId="0" applyNumberFormat="1"/>
    <xf numFmtId="0" fontId="0" fillId="2" borderId="0" xfId="0" applyFill="1"/>
    <xf numFmtId="0" fontId="0" fillId="0" borderId="1" xfId="0" applyBorder="1"/>
    <xf numFmtId="20" fontId="0" fillId="0" borderId="1" xfId="0" applyNumberFormat="1" applyBorder="1" applyAlignment="1">
      <alignment vertical="center"/>
    </xf>
    <xf numFmtId="192" fontId="1" fillId="0" borderId="1" xfId="0" applyNumberFormat="1" applyFont="1" applyFill="1" applyBorder="1" applyAlignment="1">
      <alignment vertical="center" wrapText="1"/>
    </xf>
    <xf numFmtId="20" fontId="0" fillId="2" borderId="1" xfId="0" applyNumberFormat="1" applyFill="1" applyBorder="1" applyAlignment="1">
      <alignment vertical="center"/>
    </xf>
    <xf numFmtId="192" fontId="1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0" fillId="0" borderId="2" xfId="0" applyFill="1" applyBorder="1"/>
    <xf numFmtId="0" fontId="0" fillId="3" borderId="1" xfId="0" applyFill="1" applyBorder="1"/>
    <xf numFmtId="20" fontId="0" fillId="3" borderId="1" xfId="0" applyNumberFormat="1" applyFill="1" applyBorder="1" applyAlignment="1">
      <alignment vertical="center"/>
    </xf>
    <xf numFmtId="192" fontId="1" fillId="3" borderId="1" xfId="0" applyNumberFormat="1" applyFont="1" applyFill="1" applyBorder="1" applyAlignment="1">
      <alignment vertical="center" wrapText="1"/>
    </xf>
    <xf numFmtId="0" fontId="0" fillId="3" borderId="0" xfId="0" applyFill="1"/>
    <xf numFmtId="0" fontId="5" fillId="0" borderId="1" xfId="0" applyNumberFormat="1" applyFont="1" applyBorder="1" applyAlignment="1">
      <alignment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5" fillId="4" borderId="1" xfId="0" applyNumberFormat="1" applyFont="1" applyFill="1" applyBorder="1" applyAlignment="1">
      <alignment vertical="center" wrapText="1"/>
    </xf>
    <xf numFmtId="0" fontId="4" fillId="4" borderId="1" xfId="0" applyNumberFormat="1" applyFont="1" applyFill="1" applyBorder="1" applyAlignment="1">
      <alignment vertical="center" wrapText="1"/>
    </xf>
    <xf numFmtId="0" fontId="5" fillId="3" borderId="1" xfId="0" applyNumberFormat="1" applyFont="1" applyFill="1" applyBorder="1" applyAlignment="1">
      <alignment vertical="center" wrapText="1"/>
    </xf>
    <xf numFmtId="0" fontId="0" fillId="3" borderId="1" xfId="0" applyNumberForma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 wrapText="1"/>
    </xf>
    <xf numFmtId="0" fontId="0" fillId="2" borderId="1" xfId="0" applyNumberFormat="1" applyFill="1" applyBorder="1" applyAlignment="1">
      <alignment vertical="center" wrapText="1"/>
    </xf>
    <xf numFmtId="0" fontId="6" fillId="4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5" fillId="2" borderId="3" xfId="0" applyNumberFormat="1" applyFont="1" applyFill="1" applyBorder="1" applyAlignment="1">
      <alignment vertical="center" wrapText="1"/>
    </xf>
    <xf numFmtId="0" fontId="0" fillId="0" borderId="4" xfId="0" applyNumberFormat="1" applyBorder="1" applyAlignment="1">
      <alignment vertical="center" wrapText="1"/>
    </xf>
    <xf numFmtId="0" fontId="0" fillId="0" borderId="5" xfId="0" applyNumberFormat="1" applyBorder="1" applyAlignment="1">
      <alignment vertical="center" wrapText="1"/>
    </xf>
    <xf numFmtId="0" fontId="3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4"/>
  <sheetViews>
    <sheetView tabSelected="1" topLeftCell="A16" workbookViewId="0">
      <selection activeCell="C22" sqref="C22"/>
    </sheetView>
  </sheetViews>
  <sheetFormatPr defaultRowHeight="15"/>
  <cols>
    <col min="1" max="1" width="3" bestFit="1" customWidth="1"/>
    <col min="2" max="2" width="23.140625" customWidth="1"/>
    <col min="3" max="3" width="14.85546875" customWidth="1"/>
    <col min="4" max="4" width="52" customWidth="1"/>
    <col min="5" max="5" width="11.42578125" customWidth="1"/>
    <col min="6" max="6" width="8.140625" customWidth="1"/>
    <col min="7" max="7" width="8" customWidth="1"/>
  </cols>
  <sheetData>
    <row r="1" spans="1:14">
      <c r="E1" s="6"/>
    </row>
    <row r="2" spans="1:14">
      <c r="B2" s="38" t="s">
        <v>0</v>
      </c>
      <c r="C2" s="38" t="s">
        <v>73</v>
      </c>
      <c r="D2" s="38" t="s">
        <v>74</v>
      </c>
      <c r="E2" s="33" t="s">
        <v>63</v>
      </c>
      <c r="F2" s="33" t="s">
        <v>66</v>
      </c>
      <c r="G2" s="33" t="s">
        <v>68</v>
      </c>
      <c r="H2" s="33" t="s">
        <v>64</v>
      </c>
    </row>
    <row r="3" spans="1:14" ht="32.25" customHeight="1">
      <c r="B3" s="38"/>
      <c r="C3" s="38"/>
      <c r="D3" s="38"/>
      <c r="E3" s="34"/>
      <c r="F3" s="34"/>
      <c r="G3" s="34"/>
      <c r="H3" s="34"/>
    </row>
    <row r="4" spans="1:14" ht="15.75">
      <c r="A4" s="11">
        <v>1</v>
      </c>
      <c r="B4" s="22" t="s">
        <v>52</v>
      </c>
      <c r="C4" s="22" t="s">
        <v>10</v>
      </c>
      <c r="D4" s="22" t="s">
        <v>53</v>
      </c>
      <c r="E4" s="12">
        <v>0.39583333333333331</v>
      </c>
      <c r="F4" s="13">
        <v>10.006944444444445</v>
      </c>
      <c r="G4" s="13">
        <v>0</v>
      </c>
      <c r="H4" s="12">
        <f>E4+F4+G4</f>
        <v>10.402777777777779</v>
      </c>
      <c r="M4" s="8">
        <v>10.006944444444445</v>
      </c>
      <c r="N4" s="9">
        <f>M4*3</f>
        <v>30.020833333333336</v>
      </c>
    </row>
    <row r="5" spans="1:14" ht="31.5">
      <c r="A5" s="11">
        <v>2</v>
      </c>
      <c r="B5" s="22" t="s">
        <v>4</v>
      </c>
      <c r="C5" s="23" t="s">
        <v>5</v>
      </c>
      <c r="D5" s="22" t="s">
        <v>38</v>
      </c>
      <c r="E5" s="12">
        <f t="shared" ref="E5:E13" si="0">H4</f>
        <v>10.402777777777779</v>
      </c>
      <c r="F5" s="13">
        <f t="shared" ref="F5:F13" si="1">$M$5</f>
        <v>10.003472222222221</v>
      </c>
      <c r="G5" s="13">
        <f t="shared" ref="G5:G11" si="2">$M$7*2</f>
        <v>20.00138888888889</v>
      </c>
      <c r="H5" s="12">
        <f t="shared" ref="H5:H14" si="3">E5+F5+G5</f>
        <v>40.40763888888889</v>
      </c>
      <c r="M5" s="8">
        <v>10.003472222222221</v>
      </c>
      <c r="N5" s="9">
        <f>M5*3</f>
        <v>30.010416666666664</v>
      </c>
    </row>
    <row r="6" spans="1:14" ht="31.5">
      <c r="A6" s="11">
        <v>3</v>
      </c>
      <c r="B6" s="24" t="s">
        <v>17</v>
      </c>
      <c r="C6" s="25" t="s">
        <v>7</v>
      </c>
      <c r="D6" s="24" t="s">
        <v>44</v>
      </c>
      <c r="E6" s="12">
        <f t="shared" si="0"/>
        <v>40.40763888888889</v>
      </c>
      <c r="F6" s="13">
        <f t="shared" si="1"/>
        <v>10.003472222222221</v>
      </c>
      <c r="G6" s="13">
        <f t="shared" si="2"/>
        <v>20.00138888888889</v>
      </c>
      <c r="H6" s="12">
        <f t="shared" si="3"/>
        <v>70.412499999999994</v>
      </c>
      <c r="M6" s="8">
        <v>10.004861111111111</v>
      </c>
      <c r="N6" s="9">
        <f>M6+M7</f>
        <v>20.005555555555556</v>
      </c>
    </row>
    <row r="7" spans="1:14" ht="31.5">
      <c r="A7" s="11">
        <v>4</v>
      </c>
      <c r="B7" s="24" t="s">
        <v>26</v>
      </c>
      <c r="C7" s="24"/>
      <c r="D7" s="24" t="s">
        <v>31</v>
      </c>
      <c r="E7" s="12">
        <f t="shared" si="0"/>
        <v>70.412499999999994</v>
      </c>
      <c r="F7" s="13">
        <f t="shared" si="1"/>
        <v>10.003472222222221</v>
      </c>
      <c r="G7" s="13">
        <f t="shared" si="2"/>
        <v>20.00138888888889</v>
      </c>
      <c r="H7" s="12">
        <f t="shared" si="3"/>
        <v>100.41736111111112</v>
      </c>
      <c r="M7" s="8">
        <v>10.000694444444445</v>
      </c>
    </row>
    <row r="8" spans="1:14" ht="31.5">
      <c r="A8" s="11">
        <v>5</v>
      </c>
      <c r="B8" s="24" t="s">
        <v>27</v>
      </c>
      <c r="C8" s="24" t="s">
        <v>28</v>
      </c>
      <c r="D8" s="24" t="s">
        <v>32</v>
      </c>
      <c r="E8" s="12">
        <f t="shared" si="0"/>
        <v>100.41736111111112</v>
      </c>
      <c r="F8" s="13">
        <f t="shared" si="1"/>
        <v>10.003472222222221</v>
      </c>
      <c r="G8" s="13">
        <f t="shared" si="2"/>
        <v>20.00138888888889</v>
      </c>
      <c r="H8" s="12">
        <f t="shared" si="3"/>
        <v>130.42222222222225</v>
      </c>
    </row>
    <row r="9" spans="1:14" ht="31.5">
      <c r="A9" s="11">
        <v>6</v>
      </c>
      <c r="B9" s="24" t="s">
        <v>29</v>
      </c>
      <c r="C9" s="24" t="s">
        <v>5</v>
      </c>
      <c r="D9" s="24" t="s">
        <v>30</v>
      </c>
      <c r="E9" s="12">
        <f t="shared" si="0"/>
        <v>130.42222222222225</v>
      </c>
      <c r="F9" s="13">
        <f t="shared" si="1"/>
        <v>10.003472222222221</v>
      </c>
      <c r="G9" s="13">
        <f t="shared" si="2"/>
        <v>20.00138888888889</v>
      </c>
      <c r="H9" s="12">
        <f t="shared" si="3"/>
        <v>160.42708333333337</v>
      </c>
    </row>
    <row r="10" spans="1:14" ht="15.75">
      <c r="A10" s="17">
        <v>7</v>
      </c>
      <c r="B10" s="25" t="s">
        <v>6</v>
      </c>
      <c r="C10" s="24" t="s">
        <v>5</v>
      </c>
      <c r="D10" s="24" t="s">
        <v>72</v>
      </c>
      <c r="E10" s="12">
        <f t="shared" si="0"/>
        <v>160.42708333333337</v>
      </c>
      <c r="F10" s="13">
        <f t="shared" si="1"/>
        <v>10.003472222222221</v>
      </c>
      <c r="G10" s="13">
        <f t="shared" si="2"/>
        <v>20.00138888888889</v>
      </c>
      <c r="H10" s="12">
        <f t="shared" si="3"/>
        <v>190.4319444444445</v>
      </c>
    </row>
    <row r="11" spans="1:14" ht="31.5">
      <c r="A11" s="11">
        <f>A10+1</f>
        <v>8</v>
      </c>
      <c r="B11" s="24" t="s">
        <v>54</v>
      </c>
      <c r="C11" s="24" t="s">
        <v>55</v>
      </c>
      <c r="D11" s="24" t="s">
        <v>56</v>
      </c>
      <c r="E11" s="12">
        <f t="shared" si="0"/>
        <v>190.4319444444445</v>
      </c>
      <c r="F11" s="13">
        <f t="shared" si="1"/>
        <v>10.003472222222221</v>
      </c>
      <c r="G11" s="13">
        <f t="shared" si="2"/>
        <v>20.00138888888889</v>
      </c>
      <c r="H11" s="12">
        <f t="shared" si="3"/>
        <v>220.43680555555562</v>
      </c>
    </row>
    <row r="12" spans="1:14" ht="15.75">
      <c r="A12" s="11">
        <f t="shared" ref="A12:A36" si="4">A11+1</f>
        <v>9</v>
      </c>
      <c r="B12" s="23" t="s">
        <v>12</v>
      </c>
      <c r="C12" s="23" t="s">
        <v>13</v>
      </c>
      <c r="D12" s="23" t="s">
        <v>58</v>
      </c>
      <c r="E12" s="12">
        <f t="shared" si="0"/>
        <v>220.43680555555562</v>
      </c>
      <c r="F12" s="13">
        <f t="shared" si="1"/>
        <v>10.003472222222221</v>
      </c>
      <c r="G12" s="13">
        <v>0</v>
      </c>
      <c r="H12" s="12">
        <f t="shared" si="3"/>
        <v>230.44027777777785</v>
      </c>
    </row>
    <row r="13" spans="1:14" s="10" customFormat="1" ht="31.5">
      <c r="A13" s="11">
        <f t="shared" si="4"/>
        <v>10</v>
      </c>
      <c r="B13" s="23" t="s">
        <v>12</v>
      </c>
      <c r="C13" s="23" t="s">
        <v>13</v>
      </c>
      <c r="D13" s="23" t="s">
        <v>59</v>
      </c>
      <c r="E13" s="12">
        <f t="shared" si="0"/>
        <v>230.44027777777785</v>
      </c>
      <c r="F13" s="13">
        <f t="shared" si="1"/>
        <v>10.003472222222221</v>
      </c>
      <c r="G13" s="13">
        <f>$M$7*2</f>
        <v>20.00138888888889</v>
      </c>
      <c r="H13" s="12">
        <f t="shared" si="3"/>
        <v>260.44513888888895</v>
      </c>
      <c r="I13"/>
    </row>
    <row r="14" spans="1:14" s="21" customFormat="1" ht="15.75">
      <c r="A14" s="18"/>
      <c r="B14" s="26" t="s">
        <v>65</v>
      </c>
      <c r="C14" s="27"/>
      <c r="D14" s="27"/>
      <c r="E14" s="19">
        <f t="shared" ref="E14:E28" si="5">H13</f>
        <v>260.44513888888895</v>
      </c>
      <c r="F14" s="20">
        <f>$M$5*3+M7*3</f>
        <v>60.012500000000003</v>
      </c>
      <c r="G14" s="20">
        <f>M7</f>
        <v>10.000694444444445</v>
      </c>
      <c r="H14" s="19">
        <f t="shared" si="3"/>
        <v>330.45833333333337</v>
      </c>
    </row>
    <row r="15" spans="1:14" ht="31.5">
      <c r="A15" s="11">
        <f>A13+1</f>
        <v>11</v>
      </c>
      <c r="B15" s="25" t="s">
        <v>3</v>
      </c>
      <c r="C15" s="28" t="s">
        <v>1</v>
      </c>
      <c r="D15" s="28" t="s">
        <v>2</v>
      </c>
      <c r="E15" s="12">
        <f t="shared" si="5"/>
        <v>330.45833333333337</v>
      </c>
      <c r="F15" s="13">
        <f t="shared" ref="F15:F20" si="6">$M$6</f>
        <v>10.004861111111111</v>
      </c>
      <c r="G15" s="13">
        <f t="shared" ref="G15:G20" si="7">$M$6+$M$7</f>
        <v>20.005555555555556</v>
      </c>
      <c r="H15" s="12">
        <f t="shared" ref="H15:H28" si="8">E15+F15+G15</f>
        <v>360.46875</v>
      </c>
    </row>
    <row r="16" spans="1:14" ht="31.5">
      <c r="A16" s="11">
        <f t="shared" si="4"/>
        <v>12</v>
      </c>
      <c r="B16" s="24" t="s">
        <v>62</v>
      </c>
      <c r="C16" s="23" t="s">
        <v>10</v>
      </c>
      <c r="D16" s="23" t="s">
        <v>11</v>
      </c>
      <c r="E16" s="12">
        <f t="shared" si="5"/>
        <v>360.46875</v>
      </c>
      <c r="F16" s="13">
        <f t="shared" si="6"/>
        <v>10.004861111111111</v>
      </c>
      <c r="G16" s="13">
        <f t="shared" si="7"/>
        <v>20.005555555555556</v>
      </c>
      <c r="H16" s="12">
        <f t="shared" si="8"/>
        <v>390.47916666666663</v>
      </c>
    </row>
    <row r="17" spans="1:9" ht="15.75">
      <c r="A17" s="11">
        <f t="shared" si="4"/>
        <v>13</v>
      </c>
      <c r="B17" s="24" t="s">
        <v>61</v>
      </c>
      <c r="C17" s="22" t="s">
        <v>60</v>
      </c>
      <c r="D17" s="22" t="s">
        <v>23</v>
      </c>
      <c r="E17" s="12">
        <f t="shared" si="5"/>
        <v>390.47916666666663</v>
      </c>
      <c r="F17" s="13">
        <f t="shared" si="6"/>
        <v>10.004861111111111</v>
      </c>
      <c r="G17" s="13">
        <f t="shared" si="7"/>
        <v>20.005555555555556</v>
      </c>
      <c r="H17" s="12">
        <f t="shared" si="8"/>
        <v>420.48958333333326</v>
      </c>
    </row>
    <row r="18" spans="1:9" ht="63">
      <c r="A18" s="11">
        <f t="shared" si="4"/>
        <v>14</v>
      </c>
      <c r="B18" s="24" t="s">
        <v>76</v>
      </c>
      <c r="C18" s="28" t="s">
        <v>7</v>
      </c>
      <c r="D18" s="23" t="s">
        <v>75</v>
      </c>
      <c r="E18" s="12">
        <f t="shared" si="5"/>
        <v>420.48958333333326</v>
      </c>
      <c r="F18" s="13">
        <f t="shared" si="6"/>
        <v>10.004861111111111</v>
      </c>
      <c r="G18" s="13">
        <f t="shared" si="7"/>
        <v>20.005555555555556</v>
      </c>
      <c r="H18" s="12">
        <f t="shared" si="8"/>
        <v>450.49999999999989</v>
      </c>
    </row>
    <row r="19" spans="1:9" ht="31.5">
      <c r="A19" s="11">
        <f t="shared" si="4"/>
        <v>15</v>
      </c>
      <c r="B19" s="24" t="s">
        <v>22</v>
      </c>
      <c r="C19" s="23" t="s">
        <v>21</v>
      </c>
      <c r="D19" s="23" t="s">
        <v>49</v>
      </c>
      <c r="E19" s="12">
        <f t="shared" si="5"/>
        <v>450.49999999999989</v>
      </c>
      <c r="F19" s="13">
        <f t="shared" si="6"/>
        <v>10.004861111111111</v>
      </c>
      <c r="G19" s="13">
        <f t="shared" si="7"/>
        <v>20.005555555555556</v>
      </c>
      <c r="H19" s="12">
        <f t="shared" si="8"/>
        <v>480.51041666666652</v>
      </c>
    </row>
    <row r="20" spans="1:9" ht="31.5">
      <c r="A20" s="11">
        <f t="shared" si="4"/>
        <v>16</v>
      </c>
      <c r="B20" s="24" t="s">
        <v>14</v>
      </c>
      <c r="C20" s="23" t="s">
        <v>15</v>
      </c>
      <c r="D20" s="23" t="s">
        <v>16</v>
      </c>
      <c r="E20" s="12">
        <f t="shared" si="5"/>
        <v>480.51041666666652</v>
      </c>
      <c r="F20" s="13">
        <f t="shared" si="6"/>
        <v>10.004861111111111</v>
      </c>
      <c r="G20" s="13">
        <f t="shared" si="7"/>
        <v>20.005555555555556</v>
      </c>
      <c r="H20" s="12">
        <f t="shared" si="8"/>
        <v>510.52083333333314</v>
      </c>
    </row>
    <row r="21" spans="1:9" s="21" customFormat="1" ht="15.75">
      <c r="A21" s="18">
        <f t="shared" si="4"/>
        <v>17</v>
      </c>
      <c r="B21" s="26" t="s">
        <v>67</v>
      </c>
      <c r="C21" s="27"/>
      <c r="D21" s="27"/>
      <c r="E21" s="19">
        <f t="shared" si="5"/>
        <v>510.52083333333314</v>
      </c>
      <c r="F21" s="20">
        <f>N4</f>
        <v>30.020833333333336</v>
      </c>
      <c r="G21" s="20">
        <v>0</v>
      </c>
      <c r="H21" s="19">
        <f t="shared" si="8"/>
        <v>540.54166666666652</v>
      </c>
    </row>
    <row r="22" spans="1:9" ht="31.5">
      <c r="A22" s="11">
        <f t="shared" si="4"/>
        <v>18</v>
      </c>
      <c r="B22" s="24" t="s">
        <v>19</v>
      </c>
      <c r="C22" s="23" t="s">
        <v>78</v>
      </c>
      <c r="D22" s="23" t="s">
        <v>20</v>
      </c>
      <c r="E22" s="12">
        <f t="shared" si="5"/>
        <v>540.54166666666652</v>
      </c>
      <c r="F22" s="13">
        <f>$M$6</f>
        <v>10.004861111111111</v>
      </c>
      <c r="G22" s="13">
        <f>$M$6+$M$7</f>
        <v>20.005555555555556</v>
      </c>
      <c r="H22" s="12">
        <f t="shared" si="8"/>
        <v>570.55208333333326</v>
      </c>
    </row>
    <row r="23" spans="1:9" ht="63">
      <c r="A23" s="11">
        <f t="shared" si="4"/>
        <v>19</v>
      </c>
      <c r="B23" s="25" t="s">
        <v>50</v>
      </c>
      <c r="C23" s="28" t="s">
        <v>51</v>
      </c>
      <c r="D23" s="28" t="s">
        <v>39</v>
      </c>
      <c r="E23" s="12">
        <f t="shared" si="5"/>
        <v>570.55208333333326</v>
      </c>
      <c r="F23" s="13">
        <f>N5</f>
        <v>30.010416666666664</v>
      </c>
      <c r="G23" s="13">
        <f>F23</f>
        <v>30.010416666666664</v>
      </c>
      <c r="H23" s="12">
        <f t="shared" si="8"/>
        <v>630.57291666666652</v>
      </c>
    </row>
    <row r="24" spans="1:9" ht="31.5">
      <c r="A24" s="11">
        <f t="shared" si="4"/>
        <v>20</v>
      </c>
      <c r="B24" s="25" t="s">
        <v>6</v>
      </c>
      <c r="C24" s="28" t="s">
        <v>5</v>
      </c>
      <c r="D24" s="23" t="s">
        <v>42</v>
      </c>
      <c r="E24" s="12">
        <f t="shared" si="5"/>
        <v>630.57291666666652</v>
      </c>
      <c r="F24" s="13">
        <f>$M$6</f>
        <v>10.004861111111111</v>
      </c>
      <c r="G24" s="13">
        <f>$M$6+$M$7</f>
        <v>20.005555555555556</v>
      </c>
      <c r="H24" s="12">
        <f t="shared" si="8"/>
        <v>660.58333333333326</v>
      </c>
    </row>
    <row r="25" spans="1:9" s="10" customFormat="1" ht="31.5">
      <c r="A25" s="11">
        <f t="shared" si="4"/>
        <v>21</v>
      </c>
      <c r="B25" s="24" t="s">
        <v>24</v>
      </c>
      <c r="C25" s="22" t="s">
        <v>21</v>
      </c>
      <c r="D25" s="29" t="s">
        <v>25</v>
      </c>
      <c r="E25" s="12">
        <f t="shared" si="5"/>
        <v>660.58333333333326</v>
      </c>
      <c r="F25" s="13">
        <f>$M$6</f>
        <v>10.004861111111111</v>
      </c>
      <c r="G25" s="13">
        <f>$M$6+$M$7</f>
        <v>20.005555555555556</v>
      </c>
      <c r="H25" s="12">
        <f t="shared" si="8"/>
        <v>690.59375</v>
      </c>
      <c r="I25"/>
    </row>
    <row r="26" spans="1:9" s="10" customFormat="1">
      <c r="A26" s="11"/>
      <c r="B26" s="35" t="s">
        <v>69</v>
      </c>
      <c r="C26" s="36"/>
      <c r="D26" s="37"/>
      <c r="E26" s="14">
        <f t="shared" si="5"/>
        <v>690.59375</v>
      </c>
      <c r="F26" s="15">
        <f>M5*5</f>
        <v>50.017361111111107</v>
      </c>
      <c r="G26" s="15">
        <v>0</v>
      </c>
      <c r="H26" s="14">
        <f t="shared" si="8"/>
        <v>740.61111111111109</v>
      </c>
    </row>
    <row r="27" spans="1:9" ht="15.75">
      <c r="A27" s="11"/>
      <c r="B27" s="30" t="s">
        <v>70</v>
      </c>
      <c r="C27" s="31"/>
      <c r="D27" s="31"/>
      <c r="E27" s="14">
        <f t="shared" si="5"/>
        <v>740.61111111111109</v>
      </c>
      <c r="F27" s="15">
        <f>M5*15</f>
        <v>150.05208333333331</v>
      </c>
      <c r="G27" s="15">
        <v>0</v>
      </c>
      <c r="H27" s="14">
        <f t="shared" si="8"/>
        <v>890.66319444444434</v>
      </c>
      <c r="I27" s="10"/>
    </row>
    <row r="28" spans="1:9" ht="47.25">
      <c r="A28" s="11">
        <f>A25+1</f>
        <v>22</v>
      </c>
      <c r="B28" s="24" t="s">
        <v>18</v>
      </c>
      <c r="C28" s="28" t="s">
        <v>7</v>
      </c>
      <c r="D28" s="23" t="s">
        <v>57</v>
      </c>
      <c r="E28" s="12">
        <f t="shared" si="5"/>
        <v>890.66319444444434</v>
      </c>
      <c r="F28" s="13">
        <f>$M$6</f>
        <v>10.004861111111111</v>
      </c>
      <c r="G28" s="13">
        <f>$N$6</f>
        <v>20.005555555555556</v>
      </c>
      <c r="H28" s="12">
        <f t="shared" si="8"/>
        <v>920.67361111111109</v>
      </c>
    </row>
    <row r="29" spans="1:9" ht="31.5">
      <c r="A29" s="11">
        <f t="shared" si="4"/>
        <v>23</v>
      </c>
      <c r="B29" s="24" t="s">
        <v>22</v>
      </c>
      <c r="C29" s="23" t="s">
        <v>21</v>
      </c>
      <c r="D29" s="23" t="s">
        <v>77</v>
      </c>
      <c r="E29" s="12">
        <f t="shared" ref="E29:E35" si="9">H28</f>
        <v>920.67361111111109</v>
      </c>
      <c r="F29" s="13">
        <f>$M$6</f>
        <v>10.004861111111111</v>
      </c>
      <c r="G29" s="13">
        <f>$N$6</f>
        <v>20.005555555555556</v>
      </c>
      <c r="H29" s="12">
        <f t="shared" ref="H29:H35" si="10">E29+F29+G29</f>
        <v>950.68402777777783</v>
      </c>
    </row>
    <row r="30" spans="1:9" ht="31.5">
      <c r="A30" s="11">
        <f t="shared" si="4"/>
        <v>24</v>
      </c>
      <c r="B30" s="32" t="s">
        <v>34</v>
      </c>
      <c r="C30" s="22"/>
      <c r="D30" s="29" t="s">
        <v>33</v>
      </c>
      <c r="E30" s="12">
        <f t="shared" si="9"/>
        <v>950.68402777777783</v>
      </c>
      <c r="F30" s="13">
        <f>$M$6</f>
        <v>10.004861111111111</v>
      </c>
      <c r="G30" s="13">
        <f>$N$6</f>
        <v>20.005555555555556</v>
      </c>
      <c r="H30" s="12">
        <f t="shared" si="10"/>
        <v>980.69444444444457</v>
      </c>
    </row>
    <row r="31" spans="1:9" ht="15.75">
      <c r="A31" s="11">
        <f t="shared" si="4"/>
        <v>25</v>
      </c>
      <c r="B31" s="30" t="s">
        <v>65</v>
      </c>
      <c r="C31" s="31"/>
      <c r="D31" s="31"/>
      <c r="E31" s="12">
        <f t="shared" si="9"/>
        <v>980.69444444444457</v>
      </c>
      <c r="F31" s="13">
        <f>N4</f>
        <v>30.020833333333336</v>
      </c>
      <c r="G31" s="13">
        <v>0</v>
      </c>
      <c r="H31" s="12">
        <f t="shared" si="10"/>
        <v>1010.7152777777779</v>
      </c>
    </row>
    <row r="32" spans="1:9" ht="31.5">
      <c r="A32" s="11">
        <f t="shared" si="4"/>
        <v>26</v>
      </c>
      <c r="B32" s="24" t="s">
        <v>18</v>
      </c>
      <c r="C32" s="28" t="s">
        <v>7</v>
      </c>
      <c r="D32" s="23" t="s">
        <v>45</v>
      </c>
      <c r="E32" s="12">
        <f t="shared" si="9"/>
        <v>1010.7152777777779</v>
      </c>
      <c r="F32" s="13">
        <f>$M$6</f>
        <v>10.004861111111111</v>
      </c>
      <c r="G32" s="13">
        <f>$N$6</f>
        <v>20.005555555555556</v>
      </c>
      <c r="H32" s="12">
        <f t="shared" si="10"/>
        <v>1040.7256944444446</v>
      </c>
    </row>
    <row r="33" spans="1:8" ht="31.5">
      <c r="A33" s="11">
        <f t="shared" si="4"/>
        <v>27</v>
      </c>
      <c r="B33" s="24" t="s">
        <v>35</v>
      </c>
      <c r="C33" s="22" t="s">
        <v>36</v>
      </c>
      <c r="D33" s="29" t="s">
        <v>37</v>
      </c>
      <c r="E33" s="12">
        <f t="shared" si="9"/>
        <v>1040.7256944444446</v>
      </c>
      <c r="F33" s="13">
        <f>$M$6</f>
        <v>10.004861111111111</v>
      </c>
      <c r="G33" s="13">
        <f>$N$6</f>
        <v>20.005555555555556</v>
      </c>
      <c r="H33" s="12">
        <f t="shared" si="10"/>
        <v>1070.7361111111111</v>
      </c>
    </row>
    <row r="34" spans="1:8" ht="31.5">
      <c r="A34" s="11">
        <f t="shared" si="4"/>
        <v>28</v>
      </c>
      <c r="B34" s="24" t="s">
        <v>8</v>
      </c>
      <c r="C34" s="23" t="s">
        <v>9</v>
      </c>
      <c r="D34" s="29" t="s">
        <v>47</v>
      </c>
      <c r="E34" s="12">
        <f t="shared" si="9"/>
        <v>1070.7361111111111</v>
      </c>
      <c r="F34" s="13">
        <f>$M$6</f>
        <v>10.004861111111111</v>
      </c>
      <c r="G34" s="13">
        <f>$N$6</f>
        <v>20.005555555555556</v>
      </c>
      <c r="H34" s="12">
        <f t="shared" si="10"/>
        <v>1100.7465277777776</v>
      </c>
    </row>
    <row r="35" spans="1:8" ht="31.5">
      <c r="A35" s="11">
        <f t="shared" si="4"/>
        <v>29</v>
      </c>
      <c r="B35" s="24" t="s">
        <v>18</v>
      </c>
      <c r="C35" s="28" t="s">
        <v>7</v>
      </c>
      <c r="D35" s="23" t="s">
        <v>46</v>
      </c>
      <c r="E35" s="12">
        <f t="shared" si="9"/>
        <v>1100.7465277777776</v>
      </c>
      <c r="F35" s="13">
        <f>$M$6</f>
        <v>10.004861111111111</v>
      </c>
      <c r="G35" s="13">
        <f>$N$6</f>
        <v>20.005555555555556</v>
      </c>
      <c r="H35" s="12">
        <f t="shared" si="10"/>
        <v>1130.7569444444441</v>
      </c>
    </row>
    <row r="36" spans="1:8" ht="31.5">
      <c r="A36" s="11">
        <f t="shared" si="4"/>
        <v>30</v>
      </c>
      <c r="B36" s="24" t="s">
        <v>8</v>
      </c>
      <c r="C36" s="23" t="s">
        <v>9</v>
      </c>
      <c r="D36" s="29" t="s">
        <v>48</v>
      </c>
      <c r="E36" s="12">
        <f>H35</f>
        <v>1130.7569444444441</v>
      </c>
      <c r="F36" s="13">
        <f>$M$6</f>
        <v>10.004861111111111</v>
      </c>
      <c r="G36" s="13">
        <f>N4*4</f>
        <v>120.08333333333334</v>
      </c>
      <c r="H36" s="12">
        <f>E36+F36+G36</f>
        <v>1260.8451388888884</v>
      </c>
    </row>
    <row r="37" spans="1:8" ht="15.75">
      <c r="E37" s="7"/>
    </row>
    <row r="38" spans="1:8" ht="15.75">
      <c r="E38" s="7"/>
    </row>
    <row r="39" spans="1:8" ht="15.75">
      <c r="E39" s="3"/>
    </row>
    <row r="40" spans="1:8">
      <c r="D40" s="6"/>
      <c r="E40" s="6"/>
      <c r="F40" s="6"/>
    </row>
    <row r="41" spans="1:8" ht="15.75">
      <c r="D41" s="6"/>
      <c r="E41" s="5"/>
      <c r="F41" s="6"/>
    </row>
    <row r="42" spans="1:8" ht="15.75">
      <c r="D42" s="6"/>
      <c r="E42" s="5"/>
      <c r="F42" s="6"/>
    </row>
    <row r="43" spans="1:8" ht="15.75">
      <c r="D43" s="6"/>
      <c r="E43" s="5"/>
      <c r="F43" s="6"/>
    </row>
    <row r="44" spans="1:8" ht="15.75">
      <c r="D44" s="6"/>
      <c r="E44" s="5"/>
      <c r="F44" s="6"/>
    </row>
    <row r="45" spans="1:8" ht="15.75">
      <c r="D45" s="6"/>
      <c r="E45" s="16"/>
      <c r="F45" s="6"/>
    </row>
    <row r="46" spans="1:8" ht="15.75">
      <c r="D46" s="6"/>
      <c r="E46" s="16"/>
      <c r="F46" s="6"/>
    </row>
    <row r="47" spans="1:8" ht="15.75">
      <c r="D47" s="6"/>
      <c r="E47" s="16"/>
      <c r="F47" s="6"/>
    </row>
    <row r="48" spans="1:8" ht="15.75">
      <c r="D48" s="6"/>
      <c r="E48" s="16"/>
      <c r="F48" s="6"/>
    </row>
    <row r="49" spans="2:5" ht="15.75">
      <c r="E49" s="4"/>
    </row>
    <row r="50" spans="2:5">
      <c r="B50" t="s">
        <v>71</v>
      </c>
    </row>
    <row r="52" spans="2:5" ht="31.5">
      <c r="B52" s="1" t="s">
        <v>4</v>
      </c>
      <c r="C52" s="1" t="s">
        <v>5</v>
      </c>
      <c r="D52" s="1" t="s">
        <v>40</v>
      </c>
    </row>
    <row r="53" spans="2:5" ht="31.5">
      <c r="B53" s="1" t="s">
        <v>4</v>
      </c>
      <c r="C53" s="1" t="s">
        <v>5</v>
      </c>
      <c r="D53" s="1" t="s">
        <v>41</v>
      </c>
    </row>
    <row r="54" spans="2:5" ht="47.25">
      <c r="B54" s="1" t="s">
        <v>6</v>
      </c>
      <c r="C54" s="1" t="s">
        <v>5</v>
      </c>
      <c r="D54" s="2" t="s">
        <v>43</v>
      </c>
    </row>
  </sheetData>
  <mergeCells count="8">
    <mergeCell ref="H2:H3"/>
    <mergeCell ref="G2:G3"/>
    <mergeCell ref="B26:D26"/>
    <mergeCell ref="D2:D3"/>
    <mergeCell ref="F2:F3"/>
    <mergeCell ref="B2:B3"/>
    <mergeCell ref="C2:C3"/>
    <mergeCell ref="E2:E3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заявка на АСУ 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2016-12-07T10:56:45Z</dcterms:modified>
</cp:coreProperties>
</file>